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考核成绩" sheetId="1" r:id="rId1"/>
  </sheets>
  <definedNames>
    <definedName name="_xlnm._FilterDatabase" localSheetId="0" hidden="1">考核成绩!$A$3:$H$58</definedName>
    <definedName name="_xlnm.Print_Titles" localSheetId="0">考核成绩!$2:$3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<sst xmlns="http://schemas.openxmlformats.org/spreadsheetml/2006/main" count="198" uniqueCount="74">
  <si>
    <t>附件2：</t>
  </si>
  <si>
    <t>三亚中心医院（海南省第三人民医院）2026年校园招聘员额制专业技术人员参加考核人员成绩</t>
  </si>
  <si>
    <t>序号</t>
  </si>
  <si>
    <t>准考证号</t>
  </si>
  <si>
    <t>姓名</t>
  </si>
  <si>
    <t>身份证号码</t>
  </si>
  <si>
    <t>报考岗位</t>
  </si>
  <si>
    <t>面试成绩</t>
  </si>
  <si>
    <t>岗位排名</t>
  </si>
  <si>
    <t>备注</t>
  </si>
  <si>
    <t>考核招聘</t>
  </si>
  <si>
    <t>460003********0625</t>
  </si>
  <si>
    <t>005-急诊外科医生</t>
  </si>
  <si>
    <t>430981********8315</t>
  </si>
  <si>
    <t>230422********0015</t>
  </si>
  <si>
    <t>460104********1813</t>
  </si>
  <si>
    <t>缺考</t>
  </si>
  <si>
    <t>220322********8336</t>
  </si>
  <si>
    <t>622421********0323</t>
  </si>
  <si>
    <t>460003********5839</t>
  </si>
  <si>
    <t>430528********3059</t>
  </si>
  <si>
    <t>430521********2877</t>
  </si>
  <si>
    <t>006-急诊内科医生</t>
  </si>
  <si>
    <t>460033********3238</t>
  </si>
  <si>
    <t>330921********3021</t>
  </si>
  <si>
    <t>440921********3519</t>
  </si>
  <si>
    <t>469027********4474</t>
  </si>
  <si>
    <t>469027********0047</t>
  </si>
  <si>
    <t>007-重症医学科一区医生</t>
  </si>
  <si>
    <t>460025********3030</t>
  </si>
  <si>
    <t>410726********9529</t>
  </si>
  <si>
    <t>460200********5544</t>
  </si>
  <si>
    <t>008-普通外科（儿外科方向）医生</t>
  </si>
  <si>
    <t>352202********5771</t>
  </si>
  <si>
    <t>410621********4499</t>
  </si>
  <si>
    <t>460006********2325</t>
  </si>
  <si>
    <t>445281********3042</t>
  </si>
  <si>
    <t>009-麻醉手术科医生</t>
  </si>
  <si>
    <t>230524********0026</t>
  </si>
  <si>
    <t>430525********7440</t>
  </si>
  <si>
    <t>460005********0521</t>
  </si>
  <si>
    <t>211322********0020</t>
  </si>
  <si>
    <t>460200********1203</t>
  </si>
  <si>
    <t>231026********064X</t>
  </si>
  <si>
    <t>460027********0028</t>
  </si>
  <si>
    <t>460006********0242</t>
  </si>
  <si>
    <t>232325********2227</t>
  </si>
  <si>
    <t>460003********4434</t>
  </si>
  <si>
    <t>421081********0028</t>
  </si>
  <si>
    <t>220102********0427</t>
  </si>
  <si>
    <t>442000********4083</t>
  </si>
  <si>
    <t>320882********2028</t>
  </si>
  <si>
    <t>340303********1219</t>
  </si>
  <si>
    <t>460103********1827</t>
  </si>
  <si>
    <t>150221********5916</t>
  </si>
  <si>
    <t>230127********0222</t>
  </si>
  <si>
    <t>152601********1629</t>
  </si>
  <si>
    <t>469021********2413</t>
  </si>
  <si>
    <t>230202********0010</t>
  </si>
  <si>
    <t>460003********4271</t>
  </si>
  <si>
    <t>010-病理诊断医生</t>
  </si>
  <si>
    <t>372901********0824</t>
  </si>
  <si>
    <t>460003********3044</t>
  </si>
  <si>
    <t>460033********3903</t>
  </si>
  <si>
    <t>460005********1522</t>
  </si>
  <si>
    <t>654122********102X</t>
  </si>
  <si>
    <t>460003********4225</t>
  </si>
  <si>
    <t>230121********0823</t>
  </si>
  <si>
    <t>011-超声医学医生</t>
  </si>
  <si>
    <t>460003********4026</t>
  </si>
  <si>
    <t>230403********0227</t>
  </si>
  <si>
    <t>431122********6128</t>
  </si>
  <si>
    <t>231085********0763</t>
  </si>
  <si>
    <t>230126********2323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</si>
</sst>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aj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8"/>
  <sheetViews>
    <sheetView tabSelected="1" zoomScaleSheetLayoutView="60" workbookViewId="0">
      <selection activeCell="E7" sqref="E7"/>
    </sheetView>
  </sheetViews>
  <sheetFormatPr defaultColWidth="9" defaultRowHeight="13.5" outlineLevelCol="7"/>
  <cols>
    <col min="1" max="1" width="5.90833333333333" customWidth="1"/>
    <col min="2" max="2" width="15.275" customWidth="1"/>
    <col min="3" max="3" width="10.3666666666667" customWidth="1"/>
    <col min="4" max="4" width="22.6333333333333" customWidth="1"/>
    <col min="5" max="5" width="39.8166666666667" customWidth="1"/>
    <col min="6" max="6" width="12.0916666666667" customWidth="1"/>
    <col min="7" max="7" width="12.6333333333333" customWidth="1"/>
    <col min="8" max="8" width="9.81666666666667" customWidth="1"/>
  </cols>
  <sheetData>
    <row r="1" ht="24" customHeight="1" spans="1:2">
      <c r="A1" s="1" t="s">
        <v>0</v>
      </c>
      <c r="B1" s="1"/>
    </row>
    <row r="2" ht="60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0" customHeight="1" spans="1:8">
      <c r="A4" s="4">
        <v>1</v>
      </c>
      <c r="B4" s="4" t="s">
        <v>10</v>
      </c>
      <c r="C4" s="4" t="str">
        <f>"龙晴"</f>
        <v>龙晴</v>
      </c>
      <c r="D4" s="4" t="s">
        <v>11</v>
      </c>
      <c r="E4" s="4" t="s">
        <v>12</v>
      </c>
      <c r="F4" s="5">
        <v>88.5</v>
      </c>
      <c r="G4" s="4">
        <v>1</v>
      </c>
      <c r="H4" s="4"/>
    </row>
    <row r="5" ht="30" customHeight="1" spans="1:8">
      <c r="A5" s="4">
        <v>2</v>
      </c>
      <c r="B5" s="4" t="s">
        <v>10</v>
      </c>
      <c r="C5" s="4" t="str">
        <f>"范旭轩"</f>
        <v>范旭轩</v>
      </c>
      <c r="D5" s="4" t="s">
        <v>13</v>
      </c>
      <c r="E5" s="4" t="s">
        <v>12</v>
      </c>
      <c r="F5" s="5">
        <v>87.33</v>
      </c>
      <c r="G5" s="4">
        <v>2</v>
      </c>
      <c r="H5" s="4"/>
    </row>
    <row r="6" ht="30" customHeight="1" spans="1:8">
      <c r="A6" s="4">
        <v>3</v>
      </c>
      <c r="B6" s="4" t="s">
        <v>10</v>
      </c>
      <c r="C6" s="4" t="str">
        <f>"肖博"</f>
        <v>肖博</v>
      </c>
      <c r="D6" s="4" t="s">
        <v>14</v>
      </c>
      <c r="E6" s="4" t="s">
        <v>12</v>
      </c>
      <c r="F6" s="5">
        <v>84</v>
      </c>
      <c r="G6" s="4">
        <v>3</v>
      </c>
      <c r="H6" s="4"/>
    </row>
    <row r="7" ht="30" customHeight="1" spans="1:8">
      <c r="A7" s="4">
        <v>4</v>
      </c>
      <c r="B7" s="4" t="s">
        <v>10</v>
      </c>
      <c r="C7" s="4" t="str">
        <f>"谢德骞"</f>
        <v>谢德骞</v>
      </c>
      <c r="D7" s="4" t="s">
        <v>15</v>
      </c>
      <c r="E7" s="4" t="s">
        <v>12</v>
      </c>
      <c r="F7" s="5">
        <v>0</v>
      </c>
      <c r="G7" s="4">
        <v>4</v>
      </c>
      <c r="H7" s="4" t="s">
        <v>16</v>
      </c>
    </row>
    <row r="8" ht="30" customHeight="1" spans="1:8">
      <c r="A8" s="4">
        <v>5</v>
      </c>
      <c r="B8" s="4" t="s">
        <v>10</v>
      </c>
      <c r="C8" s="4" t="str">
        <f>"李云龙"</f>
        <v>李云龙</v>
      </c>
      <c r="D8" s="4" t="s">
        <v>17</v>
      </c>
      <c r="E8" s="4" t="s">
        <v>12</v>
      </c>
      <c r="F8" s="5">
        <v>0</v>
      </c>
      <c r="G8" s="4">
        <v>4</v>
      </c>
      <c r="H8" s="4" t="s">
        <v>16</v>
      </c>
    </row>
    <row r="9" ht="30" customHeight="1" spans="1:8">
      <c r="A9" s="4">
        <v>6</v>
      </c>
      <c r="B9" s="4" t="s">
        <v>10</v>
      </c>
      <c r="C9" s="4" t="str">
        <f>"何倩文"</f>
        <v>何倩文</v>
      </c>
      <c r="D9" s="4" t="s">
        <v>18</v>
      </c>
      <c r="E9" s="4" t="s">
        <v>12</v>
      </c>
      <c r="F9" s="5">
        <v>0</v>
      </c>
      <c r="G9" s="4">
        <v>4</v>
      </c>
      <c r="H9" s="4" t="s">
        <v>16</v>
      </c>
    </row>
    <row r="10" ht="30" customHeight="1" spans="1:8">
      <c r="A10" s="4">
        <v>7</v>
      </c>
      <c r="B10" s="4" t="s">
        <v>10</v>
      </c>
      <c r="C10" s="4" t="str">
        <f>"王绍庚"</f>
        <v>王绍庚</v>
      </c>
      <c r="D10" s="4" t="s">
        <v>19</v>
      </c>
      <c r="E10" s="4" t="s">
        <v>12</v>
      </c>
      <c r="F10" s="5">
        <v>0</v>
      </c>
      <c r="G10" s="4">
        <v>4</v>
      </c>
      <c r="H10" s="4" t="s">
        <v>16</v>
      </c>
    </row>
    <row r="11" ht="30" customHeight="1" spans="1:8">
      <c r="A11" s="4">
        <v>8</v>
      </c>
      <c r="B11" s="4" t="s">
        <v>10</v>
      </c>
      <c r="C11" s="4" t="str">
        <f>"郭诚彦"</f>
        <v>郭诚彦</v>
      </c>
      <c r="D11" s="4" t="s">
        <v>20</v>
      </c>
      <c r="E11" s="4" t="s">
        <v>12</v>
      </c>
      <c r="F11" s="5">
        <v>0</v>
      </c>
      <c r="G11" s="4">
        <v>4</v>
      </c>
      <c r="H11" s="4" t="s">
        <v>16</v>
      </c>
    </row>
    <row r="12" ht="30" customHeight="1" spans="1:8">
      <c r="A12" s="4">
        <v>9</v>
      </c>
      <c r="B12" s="4" t="s">
        <v>10</v>
      </c>
      <c r="C12" s="4" t="str">
        <f>"曾佳"</f>
        <v>曾佳</v>
      </c>
      <c r="D12" s="4" t="s">
        <v>21</v>
      </c>
      <c r="E12" s="4" t="s">
        <v>22</v>
      </c>
      <c r="F12" s="5">
        <v>85.33</v>
      </c>
      <c r="G12" s="4">
        <v>1</v>
      </c>
      <c r="H12" s="4"/>
    </row>
    <row r="13" ht="30" customHeight="1" spans="1:8">
      <c r="A13" s="4">
        <v>10</v>
      </c>
      <c r="B13" s="4" t="s">
        <v>10</v>
      </c>
      <c r="C13" s="4" t="str">
        <f>"邢孔子"</f>
        <v>邢孔子</v>
      </c>
      <c r="D13" s="4" t="s">
        <v>23</v>
      </c>
      <c r="E13" s="4" t="s">
        <v>22</v>
      </c>
      <c r="F13" s="5">
        <v>84.33</v>
      </c>
      <c r="G13" s="4">
        <v>2</v>
      </c>
      <c r="H13" s="4"/>
    </row>
    <row r="14" ht="30" customHeight="1" spans="1:8">
      <c r="A14" s="4">
        <v>11</v>
      </c>
      <c r="B14" s="4" t="s">
        <v>10</v>
      </c>
      <c r="C14" s="4" t="str">
        <f>"徐唯拉"</f>
        <v>徐唯拉</v>
      </c>
      <c r="D14" s="4" t="s">
        <v>24</v>
      </c>
      <c r="E14" s="4" t="s">
        <v>22</v>
      </c>
      <c r="F14" s="5">
        <v>83.67</v>
      </c>
      <c r="G14" s="4">
        <v>3</v>
      </c>
      <c r="H14" s="4"/>
    </row>
    <row r="15" ht="30" customHeight="1" spans="1:8">
      <c r="A15" s="4">
        <v>12</v>
      </c>
      <c r="B15" s="4" t="s">
        <v>10</v>
      </c>
      <c r="C15" s="4" t="str">
        <f>"罗宁波"</f>
        <v>罗宁波</v>
      </c>
      <c r="D15" s="4" t="s">
        <v>25</v>
      </c>
      <c r="E15" s="4" t="s">
        <v>22</v>
      </c>
      <c r="F15" s="5">
        <v>0</v>
      </c>
      <c r="G15" s="4">
        <v>4</v>
      </c>
      <c r="H15" s="4" t="s">
        <v>16</v>
      </c>
    </row>
    <row r="16" ht="30" customHeight="1" spans="1:8">
      <c r="A16" s="4">
        <v>13</v>
      </c>
      <c r="B16" s="4" t="s">
        <v>10</v>
      </c>
      <c r="C16" s="4" t="str">
        <f>"吉俊儒"</f>
        <v>吉俊儒</v>
      </c>
      <c r="D16" s="4" t="s">
        <v>26</v>
      </c>
      <c r="E16" s="4" t="s">
        <v>22</v>
      </c>
      <c r="F16" s="5">
        <v>0</v>
      </c>
      <c r="G16" s="4">
        <v>4</v>
      </c>
      <c r="H16" s="4" t="s">
        <v>16</v>
      </c>
    </row>
    <row r="17" ht="30" customHeight="1" spans="1:8">
      <c r="A17" s="4">
        <v>14</v>
      </c>
      <c r="B17" s="4" t="s">
        <v>10</v>
      </c>
      <c r="C17" s="4" t="str">
        <f>"陈冰冰"</f>
        <v>陈冰冰</v>
      </c>
      <c r="D17" s="4" t="s">
        <v>27</v>
      </c>
      <c r="E17" s="4" t="s">
        <v>28</v>
      </c>
      <c r="F17" s="5">
        <v>85.33</v>
      </c>
      <c r="G17" s="4">
        <v>1</v>
      </c>
      <c r="H17" s="4"/>
    </row>
    <row r="18" ht="30" customHeight="1" spans="1:8">
      <c r="A18" s="4">
        <v>15</v>
      </c>
      <c r="B18" s="4" t="s">
        <v>10</v>
      </c>
      <c r="C18" s="4" t="str">
        <f>"邓炀"</f>
        <v>邓炀</v>
      </c>
      <c r="D18" s="4" t="s">
        <v>29</v>
      </c>
      <c r="E18" s="4" t="s">
        <v>28</v>
      </c>
      <c r="F18" s="5">
        <v>84</v>
      </c>
      <c r="G18" s="4">
        <v>2</v>
      </c>
      <c r="H18" s="4"/>
    </row>
    <row r="19" ht="30" customHeight="1" spans="1:8">
      <c r="A19" s="4">
        <v>16</v>
      </c>
      <c r="B19" s="4" t="s">
        <v>10</v>
      </c>
      <c r="C19" s="4" t="str">
        <f>"王太珊"</f>
        <v>王太珊</v>
      </c>
      <c r="D19" s="4" t="s">
        <v>30</v>
      </c>
      <c r="E19" s="4" t="s">
        <v>28</v>
      </c>
      <c r="F19" s="5">
        <v>78.67</v>
      </c>
      <c r="G19" s="4">
        <v>3</v>
      </c>
      <c r="H19" s="4"/>
    </row>
    <row r="20" ht="30" customHeight="1" spans="1:8">
      <c r="A20" s="4">
        <v>17</v>
      </c>
      <c r="B20" s="4" t="s">
        <v>10</v>
      </c>
      <c r="C20" s="4" t="str">
        <f>"李千珑"</f>
        <v>李千珑</v>
      </c>
      <c r="D20" s="4" t="s">
        <v>31</v>
      </c>
      <c r="E20" s="4" t="s">
        <v>32</v>
      </c>
      <c r="F20" s="5">
        <v>88.5</v>
      </c>
      <c r="G20" s="4">
        <v>1</v>
      </c>
      <c r="H20" s="4"/>
    </row>
    <row r="21" ht="30" customHeight="1" spans="1:8">
      <c r="A21" s="4">
        <v>18</v>
      </c>
      <c r="B21" s="4" t="s">
        <v>10</v>
      </c>
      <c r="C21" s="4" t="str">
        <f>"郭忠杰"</f>
        <v>郭忠杰</v>
      </c>
      <c r="D21" s="4" t="s">
        <v>33</v>
      </c>
      <c r="E21" s="4" t="s">
        <v>32</v>
      </c>
      <c r="F21" s="5">
        <v>83.33</v>
      </c>
      <c r="G21" s="4">
        <v>2</v>
      </c>
      <c r="H21" s="4"/>
    </row>
    <row r="22" ht="30" customHeight="1" spans="1:8">
      <c r="A22" s="4">
        <v>19</v>
      </c>
      <c r="B22" s="4" t="s">
        <v>10</v>
      </c>
      <c r="C22" s="4" t="str">
        <f>"刘全"</f>
        <v>刘全</v>
      </c>
      <c r="D22" s="4" t="s">
        <v>34</v>
      </c>
      <c r="E22" s="4" t="s">
        <v>32</v>
      </c>
      <c r="F22" s="5">
        <v>81.67</v>
      </c>
      <c r="G22" s="4">
        <v>3</v>
      </c>
      <c r="H22" s="4"/>
    </row>
    <row r="23" ht="30" customHeight="1" spans="1:8">
      <c r="A23" s="4">
        <v>20</v>
      </c>
      <c r="B23" s="4" t="s">
        <v>10</v>
      </c>
      <c r="C23" s="4" t="str">
        <f>"文宝玉"</f>
        <v>文宝玉</v>
      </c>
      <c r="D23" s="4" t="s">
        <v>35</v>
      </c>
      <c r="E23" s="4" t="s">
        <v>32</v>
      </c>
      <c r="F23" s="5">
        <v>81.5</v>
      </c>
      <c r="G23" s="4">
        <v>4</v>
      </c>
      <c r="H23" s="4"/>
    </row>
    <row r="24" ht="30" customHeight="1" spans="1:8">
      <c r="A24" s="4">
        <v>21</v>
      </c>
      <c r="B24" s="4" t="s">
        <v>10</v>
      </c>
      <c r="C24" s="4" t="str">
        <f>"张俏露"</f>
        <v>张俏露</v>
      </c>
      <c r="D24" s="4" t="s">
        <v>36</v>
      </c>
      <c r="E24" s="4" t="s">
        <v>37</v>
      </c>
      <c r="F24" s="5">
        <v>82.33</v>
      </c>
      <c r="G24" s="4">
        <v>1</v>
      </c>
      <c r="H24" s="4"/>
    </row>
    <row r="25" ht="30" customHeight="1" spans="1:8">
      <c r="A25" s="4">
        <v>22</v>
      </c>
      <c r="B25" s="4" t="s">
        <v>10</v>
      </c>
      <c r="C25" s="4" t="str">
        <f>"焦慧琳"</f>
        <v>焦慧琳</v>
      </c>
      <c r="D25" s="4" t="s">
        <v>38</v>
      </c>
      <c r="E25" s="4" t="s">
        <v>37</v>
      </c>
      <c r="F25" s="5">
        <v>82</v>
      </c>
      <c r="G25" s="4">
        <v>2</v>
      </c>
      <c r="H25" s="4"/>
    </row>
    <row r="26" ht="30" customHeight="1" spans="1:8">
      <c r="A26" s="4">
        <v>23</v>
      </c>
      <c r="B26" s="4" t="s">
        <v>10</v>
      </c>
      <c r="C26" s="4" t="str">
        <f>"杨琪"</f>
        <v>杨琪</v>
      </c>
      <c r="D26" s="4" t="s">
        <v>39</v>
      </c>
      <c r="E26" s="4" t="s">
        <v>37</v>
      </c>
      <c r="F26" s="5">
        <v>81.67</v>
      </c>
      <c r="G26" s="4">
        <v>3</v>
      </c>
      <c r="H26" s="4"/>
    </row>
    <row r="27" ht="30" customHeight="1" spans="1:8">
      <c r="A27" s="4">
        <v>24</v>
      </c>
      <c r="B27" s="4" t="s">
        <v>10</v>
      </c>
      <c r="C27" s="4" t="str">
        <f>"王丹"</f>
        <v>王丹</v>
      </c>
      <c r="D27" s="4" t="s">
        <v>40</v>
      </c>
      <c r="E27" s="4" t="s">
        <v>37</v>
      </c>
      <c r="F27" s="5">
        <v>76</v>
      </c>
      <c r="G27" s="4">
        <v>4</v>
      </c>
      <c r="H27" s="4"/>
    </row>
    <row r="28" ht="30" customHeight="1" spans="1:8">
      <c r="A28" s="4">
        <v>25</v>
      </c>
      <c r="B28" s="4" t="s">
        <v>10</v>
      </c>
      <c r="C28" s="4" t="str">
        <f>"李佳恒"</f>
        <v>李佳恒</v>
      </c>
      <c r="D28" s="4" t="s">
        <v>41</v>
      </c>
      <c r="E28" s="4" t="s">
        <v>37</v>
      </c>
      <c r="F28" s="5">
        <v>74</v>
      </c>
      <c r="G28" s="4">
        <v>5</v>
      </c>
      <c r="H28" s="4"/>
    </row>
    <row r="29" ht="30" customHeight="1" spans="1:8">
      <c r="A29" s="4">
        <v>26</v>
      </c>
      <c r="B29" s="4" t="s">
        <v>10</v>
      </c>
      <c r="C29" s="4" t="str">
        <f>"练依琳"</f>
        <v>练依琳</v>
      </c>
      <c r="D29" s="4" t="s">
        <v>42</v>
      </c>
      <c r="E29" s="4" t="s">
        <v>37</v>
      </c>
      <c r="F29" s="5">
        <v>73.67</v>
      </c>
      <c r="G29" s="4">
        <v>6</v>
      </c>
      <c r="H29" s="4"/>
    </row>
    <row r="30" ht="30" customHeight="1" spans="1:8">
      <c r="A30" s="4">
        <v>27</v>
      </c>
      <c r="B30" s="4" t="s">
        <v>10</v>
      </c>
      <c r="C30" s="4" t="str">
        <f>"尤琪"</f>
        <v>尤琪</v>
      </c>
      <c r="D30" s="4" t="s">
        <v>43</v>
      </c>
      <c r="E30" s="4" t="s">
        <v>37</v>
      </c>
      <c r="F30" s="5">
        <v>72.33</v>
      </c>
      <c r="G30" s="4">
        <v>7</v>
      </c>
      <c r="H30" s="4"/>
    </row>
    <row r="31" ht="30" customHeight="1" spans="1:8">
      <c r="A31" s="4">
        <v>28</v>
      </c>
      <c r="B31" s="4" t="s">
        <v>10</v>
      </c>
      <c r="C31" s="4" t="str">
        <f>"王颖"</f>
        <v>王颖</v>
      </c>
      <c r="D31" s="4" t="s">
        <v>44</v>
      </c>
      <c r="E31" s="4" t="s">
        <v>37</v>
      </c>
      <c r="F31" s="5">
        <v>70.67</v>
      </c>
      <c r="G31" s="4">
        <v>8</v>
      </c>
      <c r="H31" s="4"/>
    </row>
    <row r="32" ht="30" customHeight="1" spans="1:8">
      <c r="A32" s="4">
        <v>29</v>
      </c>
      <c r="B32" s="4" t="s">
        <v>10</v>
      </c>
      <c r="C32" s="4" t="str">
        <f>"王彬彬"</f>
        <v>王彬彬</v>
      </c>
      <c r="D32" s="4" t="s">
        <v>45</v>
      </c>
      <c r="E32" s="4" t="s">
        <v>37</v>
      </c>
      <c r="F32" s="5">
        <v>70</v>
      </c>
      <c r="G32" s="4">
        <v>9</v>
      </c>
      <c r="H32" s="4"/>
    </row>
    <row r="33" ht="30" customHeight="1" spans="1:8">
      <c r="A33" s="4">
        <v>30</v>
      </c>
      <c r="B33" s="4" t="s">
        <v>10</v>
      </c>
      <c r="C33" s="4" t="str">
        <f>"乔冬梅"</f>
        <v>乔冬梅</v>
      </c>
      <c r="D33" s="4" t="s">
        <v>46</v>
      </c>
      <c r="E33" s="4" t="s">
        <v>37</v>
      </c>
      <c r="F33" s="5">
        <v>68</v>
      </c>
      <c r="G33" s="4">
        <v>10</v>
      </c>
      <c r="H33" s="4"/>
    </row>
    <row r="34" ht="30" customHeight="1" spans="1:8">
      <c r="A34" s="4">
        <v>31</v>
      </c>
      <c r="B34" s="4" t="s">
        <v>10</v>
      </c>
      <c r="C34" s="4" t="str">
        <f>"王春荣"</f>
        <v>王春荣</v>
      </c>
      <c r="D34" s="4" t="s">
        <v>47</v>
      </c>
      <c r="E34" s="4" t="s">
        <v>37</v>
      </c>
      <c r="F34" s="5">
        <v>67.67</v>
      </c>
      <c r="G34" s="4">
        <v>11</v>
      </c>
      <c r="H34" s="4"/>
    </row>
    <row r="35" ht="30" customHeight="1" spans="1:8">
      <c r="A35" s="4">
        <v>32</v>
      </c>
      <c r="B35" s="4" t="s">
        <v>10</v>
      </c>
      <c r="C35" s="4" t="str">
        <f>"陈汝杰"</f>
        <v>陈汝杰</v>
      </c>
      <c r="D35" s="4" t="s">
        <v>48</v>
      </c>
      <c r="E35" s="4" t="s">
        <v>37</v>
      </c>
      <c r="F35" s="5">
        <v>64.67</v>
      </c>
      <c r="G35" s="4">
        <v>12</v>
      </c>
      <c r="H35" s="4"/>
    </row>
    <row r="36" ht="30" customHeight="1" spans="1:8">
      <c r="A36" s="4">
        <v>33</v>
      </c>
      <c r="B36" s="4" t="s">
        <v>10</v>
      </c>
      <c r="C36" s="4" t="str">
        <f>"隋林聿"</f>
        <v>隋林聿</v>
      </c>
      <c r="D36" s="4" t="s">
        <v>49</v>
      </c>
      <c r="E36" s="4" t="s">
        <v>37</v>
      </c>
      <c r="F36" s="5">
        <v>0</v>
      </c>
      <c r="G36" s="4">
        <v>13</v>
      </c>
      <c r="H36" s="4" t="s">
        <v>16</v>
      </c>
    </row>
    <row r="37" ht="30" customHeight="1" spans="1:8">
      <c r="A37" s="4">
        <v>34</v>
      </c>
      <c r="B37" s="4" t="s">
        <v>10</v>
      </c>
      <c r="C37" s="4" t="str">
        <f>"黎睿怡"</f>
        <v>黎睿怡</v>
      </c>
      <c r="D37" s="4" t="s">
        <v>50</v>
      </c>
      <c r="E37" s="4" t="s">
        <v>37</v>
      </c>
      <c r="F37" s="5">
        <v>0</v>
      </c>
      <c r="G37" s="4">
        <v>13</v>
      </c>
      <c r="H37" s="4" t="s">
        <v>16</v>
      </c>
    </row>
    <row r="38" ht="30" customHeight="1" spans="1:8">
      <c r="A38" s="4">
        <v>35</v>
      </c>
      <c r="B38" s="4" t="s">
        <v>10</v>
      </c>
      <c r="C38" s="4" t="str">
        <f>"汤爱梦"</f>
        <v>汤爱梦</v>
      </c>
      <c r="D38" s="4" t="s">
        <v>51</v>
      </c>
      <c r="E38" s="4" t="s">
        <v>37</v>
      </c>
      <c r="F38" s="5">
        <v>0</v>
      </c>
      <c r="G38" s="4">
        <v>13</v>
      </c>
      <c r="H38" s="4" t="s">
        <v>16</v>
      </c>
    </row>
    <row r="39" ht="30" customHeight="1" spans="1:8">
      <c r="A39" s="4">
        <v>36</v>
      </c>
      <c r="B39" s="4" t="s">
        <v>10</v>
      </c>
      <c r="C39" s="4" t="str">
        <f>"张逸飞"</f>
        <v>张逸飞</v>
      </c>
      <c r="D39" s="4" t="s">
        <v>52</v>
      </c>
      <c r="E39" s="4" t="s">
        <v>37</v>
      </c>
      <c r="F39" s="5">
        <v>0</v>
      </c>
      <c r="G39" s="4">
        <v>13</v>
      </c>
      <c r="H39" s="4" t="s">
        <v>16</v>
      </c>
    </row>
    <row r="40" ht="30" customHeight="1" spans="1:8">
      <c r="A40" s="4">
        <v>37</v>
      </c>
      <c r="B40" s="4" t="s">
        <v>10</v>
      </c>
      <c r="C40" s="4" t="str">
        <f>"符炽冰"</f>
        <v>符炽冰</v>
      </c>
      <c r="D40" s="4" t="s">
        <v>53</v>
      </c>
      <c r="E40" s="4" t="s">
        <v>37</v>
      </c>
      <c r="F40" s="5">
        <v>0</v>
      </c>
      <c r="G40" s="4">
        <v>13</v>
      </c>
      <c r="H40" s="4" t="s">
        <v>16</v>
      </c>
    </row>
    <row r="41" ht="30" customHeight="1" spans="1:8">
      <c r="A41" s="4">
        <v>38</v>
      </c>
      <c r="B41" s="4" t="s">
        <v>10</v>
      </c>
      <c r="C41" s="4" t="str">
        <f>"菅鑫宇"</f>
        <v>菅鑫宇</v>
      </c>
      <c r="D41" s="4" t="s">
        <v>54</v>
      </c>
      <c r="E41" s="4" t="s">
        <v>37</v>
      </c>
      <c r="F41" s="5">
        <v>0</v>
      </c>
      <c r="G41" s="4">
        <v>13</v>
      </c>
      <c r="H41" s="4" t="s">
        <v>16</v>
      </c>
    </row>
    <row r="42" ht="30" customHeight="1" spans="1:8">
      <c r="A42" s="4">
        <v>39</v>
      </c>
      <c r="B42" s="4" t="s">
        <v>10</v>
      </c>
      <c r="C42" s="4" t="str">
        <f>"关静婷"</f>
        <v>关静婷</v>
      </c>
      <c r="D42" s="4" t="s">
        <v>55</v>
      </c>
      <c r="E42" s="4" t="s">
        <v>37</v>
      </c>
      <c r="F42" s="5">
        <v>0</v>
      </c>
      <c r="G42" s="4">
        <v>13</v>
      </c>
      <c r="H42" s="4" t="s">
        <v>16</v>
      </c>
    </row>
    <row r="43" ht="30" customHeight="1" spans="1:8">
      <c r="A43" s="4">
        <v>40</v>
      </c>
      <c r="B43" s="4" t="s">
        <v>10</v>
      </c>
      <c r="C43" s="4" t="str">
        <f>"张晓玉"</f>
        <v>张晓玉</v>
      </c>
      <c r="D43" s="4" t="s">
        <v>56</v>
      </c>
      <c r="E43" s="4" t="s">
        <v>37</v>
      </c>
      <c r="F43" s="5">
        <v>0</v>
      </c>
      <c r="G43" s="4">
        <v>13</v>
      </c>
      <c r="H43" s="4" t="s">
        <v>16</v>
      </c>
    </row>
    <row r="44" ht="30" customHeight="1" spans="1:8">
      <c r="A44" s="4">
        <v>41</v>
      </c>
      <c r="B44" s="4" t="s">
        <v>10</v>
      </c>
      <c r="C44" s="4" t="str">
        <f>"郭仁浜"</f>
        <v>郭仁浜</v>
      </c>
      <c r="D44" s="4" t="s">
        <v>57</v>
      </c>
      <c r="E44" s="4" t="s">
        <v>37</v>
      </c>
      <c r="F44" s="5">
        <v>0</v>
      </c>
      <c r="G44" s="4">
        <v>13</v>
      </c>
      <c r="H44" s="4" t="s">
        <v>16</v>
      </c>
    </row>
    <row r="45" ht="30" customHeight="1" spans="1:8">
      <c r="A45" s="4">
        <v>42</v>
      </c>
      <c r="B45" s="4" t="s">
        <v>10</v>
      </c>
      <c r="C45" s="4" t="str">
        <f>"林渤洋"</f>
        <v>林渤洋</v>
      </c>
      <c r="D45" s="4" t="s">
        <v>58</v>
      </c>
      <c r="E45" s="4" t="s">
        <v>37</v>
      </c>
      <c r="F45" s="5">
        <v>0</v>
      </c>
      <c r="G45" s="4">
        <v>13</v>
      </c>
      <c r="H45" s="4" t="s">
        <v>16</v>
      </c>
    </row>
    <row r="46" ht="30" customHeight="1" spans="1:8">
      <c r="A46" s="4">
        <v>43</v>
      </c>
      <c r="B46" s="4" t="s">
        <v>10</v>
      </c>
      <c r="C46" s="4" t="str">
        <f>"羊洪秀"</f>
        <v>羊洪秀</v>
      </c>
      <c r="D46" s="4" t="s">
        <v>59</v>
      </c>
      <c r="E46" s="4" t="s">
        <v>60</v>
      </c>
      <c r="F46" s="5">
        <v>87.17</v>
      </c>
      <c r="G46" s="4">
        <v>1</v>
      </c>
      <c r="H46" s="4"/>
    </row>
    <row r="47" ht="30" customHeight="1" spans="1:8">
      <c r="A47" s="4">
        <v>44</v>
      </c>
      <c r="B47" s="4" t="s">
        <v>10</v>
      </c>
      <c r="C47" s="4" t="str">
        <f>"陈洁"</f>
        <v>陈洁</v>
      </c>
      <c r="D47" s="4" t="s">
        <v>61</v>
      </c>
      <c r="E47" s="4" t="s">
        <v>60</v>
      </c>
      <c r="F47" s="5">
        <v>85.83</v>
      </c>
      <c r="G47" s="4">
        <v>2</v>
      </c>
      <c r="H47" s="4"/>
    </row>
    <row r="48" ht="30" customHeight="1" spans="1:8">
      <c r="A48" s="4">
        <v>45</v>
      </c>
      <c r="B48" s="4" t="s">
        <v>10</v>
      </c>
      <c r="C48" s="4" t="str">
        <f>"骆婆祥"</f>
        <v>骆婆祥</v>
      </c>
      <c r="D48" s="4" t="s">
        <v>62</v>
      </c>
      <c r="E48" s="4" t="s">
        <v>60</v>
      </c>
      <c r="F48" s="5">
        <v>85.67</v>
      </c>
      <c r="G48" s="4">
        <v>3</v>
      </c>
      <c r="H48" s="4"/>
    </row>
    <row r="49" ht="30" customHeight="1" spans="1:8">
      <c r="A49" s="4">
        <v>46</v>
      </c>
      <c r="B49" s="4" t="s">
        <v>10</v>
      </c>
      <c r="C49" s="4" t="str">
        <f>"王书格"</f>
        <v>王书格</v>
      </c>
      <c r="D49" s="4" t="s">
        <v>63</v>
      </c>
      <c r="E49" s="4" t="s">
        <v>60</v>
      </c>
      <c r="F49" s="5">
        <v>85.33</v>
      </c>
      <c r="G49" s="4">
        <v>4</v>
      </c>
      <c r="H49" s="4"/>
    </row>
    <row r="50" ht="30" customHeight="1" spans="1:8">
      <c r="A50" s="4">
        <v>47</v>
      </c>
      <c r="B50" s="4" t="s">
        <v>10</v>
      </c>
      <c r="C50" s="4" t="str">
        <f>"周春慧"</f>
        <v>周春慧</v>
      </c>
      <c r="D50" s="4" t="s">
        <v>64</v>
      </c>
      <c r="E50" s="4" t="s">
        <v>60</v>
      </c>
      <c r="F50" s="5">
        <v>84.67</v>
      </c>
      <c r="G50" s="4">
        <v>5</v>
      </c>
      <c r="H50" s="4"/>
    </row>
    <row r="51" ht="30" customHeight="1" spans="1:8">
      <c r="A51" s="4">
        <v>48</v>
      </c>
      <c r="B51" s="4" t="s">
        <v>10</v>
      </c>
      <c r="C51" s="4" t="str">
        <f>"李可欣"</f>
        <v>李可欣</v>
      </c>
      <c r="D51" s="4" t="s">
        <v>65</v>
      </c>
      <c r="E51" s="4" t="s">
        <v>60</v>
      </c>
      <c r="F51" s="5">
        <v>83.67</v>
      </c>
      <c r="G51" s="4">
        <v>6</v>
      </c>
      <c r="H51" s="4"/>
    </row>
    <row r="52" ht="30" customHeight="1" spans="1:8">
      <c r="A52" s="4">
        <v>49</v>
      </c>
      <c r="B52" s="4" t="s">
        <v>10</v>
      </c>
      <c r="C52" s="4" t="str">
        <f>"陈以秋"</f>
        <v>陈以秋</v>
      </c>
      <c r="D52" s="4" t="s">
        <v>66</v>
      </c>
      <c r="E52" s="4" t="s">
        <v>60</v>
      </c>
      <c r="F52" s="5">
        <v>0</v>
      </c>
      <c r="G52" s="4">
        <v>7</v>
      </c>
      <c r="H52" s="4" t="s">
        <v>16</v>
      </c>
    </row>
    <row r="53" ht="30" customHeight="1" spans="1:8">
      <c r="A53" s="4">
        <v>50</v>
      </c>
      <c r="B53" s="4" t="s">
        <v>10</v>
      </c>
      <c r="C53" s="4" t="str">
        <f>"赵昂"</f>
        <v>赵昂</v>
      </c>
      <c r="D53" s="4" t="s">
        <v>67</v>
      </c>
      <c r="E53" s="4" t="s">
        <v>68</v>
      </c>
      <c r="F53" s="5">
        <v>76</v>
      </c>
      <c r="G53" s="4">
        <v>1</v>
      </c>
      <c r="H53" s="4"/>
    </row>
    <row r="54" ht="30" customHeight="1" spans="1:8">
      <c r="A54" s="4">
        <v>51</v>
      </c>
      <c r="B54" s="4" t="s">
        <v>10</v>
      </c>
      <c r="C54" s="4" t="str">
        <f>"陈代风"</f>
        <v>陈代风</v>
      </c>
      <c r="D54" s="4" t="s">
        <v>69</v>
      </c>
      <c r="E54" s="4" t="s">
        <v>68</v>
      </c>
      <c r="F54" s="5">
        <v>0</v>
      </c>
      <c r="G54" s="4">
        <v>2</v>
      </c>
      <c r="H54" s="4" t="s">
        <v>16</v>
      </c>
    </row>
    <row r="55" ht="30" customHeight="1" spans="1:8">
      <c r="A55" s="4">
        <v>52</v>
      </c>
      <c r="B55" s="4" t="s">
        <v>10</v>
      </c>
      <c r="C55" s="4" t="str">
        <f>"张靖"</f>
        <v>张靖</v>
      </c>
      <c r="D55" s="4" t="s">
        <v>70</v>
      </c>
      <c r="E55" s="4" t="s">
        <v>68</v>
      </c>
      <c r="F55" s="5">
        <v>0</v>
      </c>
      <c r="G55" s="4">
        <v>2</v>
      </c>
      <c r="H55" s="4" t="s">
        <v>16</v>
      </c>
    </row>
    <row r="56" ht="30" customHeight="1" spans="1:8">
      <c r="A56" s="4">
        <v>53</v>
      </c>
      <c r="B56" s="4" t="s">
        <v>10</v>
      </c>
      <c r="C56" s="4" t="str">
        <f>"吕俊"</f>
        <v>吕俊</v>
      </c>
      <c r="D56" s="4" t="s">
        <v>71</v>
      </c>
      <c r="E56" s="4" t="s">
        <v>68</v>
      </c>
      <c r="F56" s="5">
        <v>0</v>
      </c>
      <c r="G56" s="4">
        <v>2</v>
      </c>
      <c r="H56" s="4" t="s">
        <v>16</v>
      </c>
    </row>
    <row r="57" ht="30" customHeight="1" spans="1:8">
      <c r="A57" s="4">
        <v>54</v>
      </c>
      <c r="B57" s="4" t="s">
        <v>10</v>
      </c>
      <c r="C57" s="4" t="str">
        <f>"朱亚男"</f>
        <v>朱亚男</v>
      </c>
      <c r="D57" s="4" t="s">
        <v>72</v>
      </c>
      <c r="E57" s="4" t="s">
        <v>68</v>
      </c>
      <c r="F57" s="5">
        <v>0</v>
      </c>
      <c r="G57" s="4">
        <v>2</v>
      </c>
      <c r="H57" s="4" t="s">
        <v>16</v>
      </c>
    </row>
    <row r="58" ht="30" customHeight="1" spans="1:8">
      <c r="A58" s="4">
        <v>55</v>
      </c>
      <c r="B58" s="4" t="s">
        <v>10</v>
      </c>
      <c r="C58" s="4" t="str">
        <f>"刘金贺"</f>
        <v>刘金贺</v>
      </c>
      <c r="D58" s="4" t="s">
        <v>73</v>
      </c>
      <c r="E58" s="4" t="s">
        <v>68</v>
      </c>
      <c r="F58" s="5">
        <v>0</v>
      </c>
      <c r="G58" s="4">
        <v>2</v>
      </c>
      <c r="H58" s="4" t="s">
        <v>16</v>
      </c>
    </row>
  </sheetData>
  <autoFilter xmlns:etc="http://www.wps.cn/officeDocument/2017/etCustomData" ref="A3:H58" etc:filterBottomFollowUsedRange="0">
    <sortState ref="A3:H58">
      <sortCondition ref="E2:E57"/>
      <sortCondition ref="G2:G57"/>
    </sortState>
    <extLst/>
  </autoFilter>
  <mergeCells count="2">
    <mergeCell ref="A1:B1"/>
    <mergeCell ref="A2:H2"/>
  </mergeCells>
  <pageMargins left="0.590277777777778" right="0.590277777777778" top="0.590277777777778" bottom="0.590277777777778" header="0.393055555555556" footer="0.393055555555556"/>
  <pageSetup paperSize="9" scale="7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2026-06-15T01:08:34Z</dcterms:created>
  <dcterms:modified xsi:type="dcterms:W3CDTF">2026-06-15T01:09:30Z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EC026BBFDCF943259AC3F8F8B2ADADB2_11</vt:lpwstr>
  </property>
  <property fmtid="{D5CDD505-2E9C-101B-9397-08002B2CF9AE}" pid="3" name="KSOProductBuildVer">
    <vt:lpwstr>2052-12.8.2.18913</vt:lpwstr>
  </property>
</Properties>
</file>