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 activeTab="1"/>
  </bookViews>
  <sheets>
    <sheet name="专职科研AB岗人员经费组成" sheetId="2" r:id="rId1"/>
    <sheet name="专职科研C岗及劳务派遣人员经费组成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<sst xmlns="http://schemas.openxmlformats.org/spreadsheetml/2006/main" count="56" uniqueCount="31">
  <si>
    <t>专职科研AB岗人员经费组成</t>
  </si>
  <si>
    <t>应聘团队：                                                     应聘岗位：                                                    应聘人员：</t>
  </si>
  <si>
    <t>2025年目前执行的最低基数</t>
  </si>
  <si>
    <t>个人税前工资
（含个人缴纳公积金及保险）</t>
  </si>
  <si>
    <t>公积金</t>
  </si>
  <si>
    <t>课题组
经费总支出</t>
  </si>
  <si>
    <t>个人每月到手收入（税后）</t>
  </si>
  <si>
    <t>公积金最低基数：2490</t>
  </si>
  <si>
    <t>公积金基数</t>
  </si>
  <si>
    <t>个人缴纳部分（12%）</t>
  </si>
  <si>
    <t>单位缴纳部分（12%）</t>
  </si>
  <si>
    <r>
      <rPr>
        <sz val="11"/>
        <color theme="1"/>
        <rFont val="等线"/>
        <charset val="134"/>
        <scheme val="minor"/>
      </rPr>
      <t>社保最低基数：4</t>
    </r>
    <r>
      <rPr>
        <sz val="11"/>
        <color theme="1"/>
        <rFont val="等线"/>
        <charset val="134"/>
        <scheme val="minor"/>
      </rPr>
      <t>879</t>
    </r>
  </si>
  <si>
    <t>单位缴纳社会保险</t>
  </si>
  <si>
    <t>社保基数</t>
  </si>
  <si>
    <t>养老16%</t>
  </si>
  <si>
    <t>医疗7%</t>
  </si>
  <si>
    <t>工伤0.4%</t>
  </si>
  <si>
    <t>失业0.5%</t>
  </si>
  <si>
    <t>生育0.8%</t>
  </si>
  <si>
    <t>个人缴纳社会保险</t>
  </si>
  <si>
    <t>养老8%</t>
  </si>
  <si>
    <t>医疗2%+10</t>
  </si>
  <si>
    <t>说明：1.标红的单元格（A5、B5、B8）需要课题组协商确定；
2.工资（A5）：最低为2490,最高不超过学校同类事业编制人员薪酬标准的2倍；
3.公积金基数(B5)和社保基数（B8）： 工资低于5000元，等于工资数且不低于最低基数；
                                 工资为5000-10000元，基数不低于5000；
                                 工资超过10000元，基数都不低于工资的一半。</t>
  </si>
  <si>
    <t xml:space="preserve">应聘人员签字：                        
团队负责人签字：                                                                         单位负责人签字（盖章）：                             年           月           日       </t>
  </si>
  <si>
    <t>专职科研C岗及劳务派遣人员经费组成</t>
  </si>
  <si>
    <t>单位派遣费</t>
  </si>
  <si>
    <t>单位管理费</t>
  </si>
  <si>
    <t>40元/月</t>
  </si>
  <si>
    <t>工资4%</t>
  </si>
  <si>
    <t>说明：1.标红的单元格（A5、B5、B8）需要课题组协商确定；
2.工资（A5）：最低为2490,最高不超过学校同类事业编制人员的薪酬标准；
3.公积金基数(B5)和社保基数（B8）：  等于工资数且不低于最低基数。</t>
  </si>
  <si>
    <t xml:space="preserve">应聘人员签字：                        
团队负责人签字：                                                                   单位负责人签字（盖章）：                             年           月           日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</si>
</sst>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90" zoomScaleNormal="90" workbookViewId="0">
      <selection activeCell="J5" sqref="J5:J11"/>
    </sheetView>
  </sheetViews>
  <sheetFormatPr defaultColWidth="9" defaultRowHeight="14"/>
  <cols>
    <col min="1" max="1" width="27" customWidth="1"/>
    <col min="2" max="2" width="17.1083333333333" customWidth="1"/>
    <col min="3" max="3" width="12.8833333333333" customWidth="1"/>
    <col min="4" max="4" width="12.3333333333333" customWidth="1"/>
    <col min="5" max="5" width="7.66666666666667" customWidth="1"/>
    <col min="6" max="6" width="7.88333333333333" customWidth="1"/>
    <col min="7" max="7" width="13.1083333333333" customWidth="1"/>
    <col min="8" max="8" width="12.775" customWidth="1"/>
    <col min="9" max="9" width="17.1083333333333" customWidth="1"/>
    <col min="10" max="10" width="16.5583333333333" customWidth="1"/>
    <col min="13" max="13" width="32.5583333333333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M2" s="14" t="s">
        <v>2</v>
      </c>
    </row>
    <row r="3" ht="34.5" customHeight="1" spans="1:13">
      <c r="A3" s="3" t="s">
        <v>3</v>
      </c>
      <c r="B3" s="3" t="s">
        <v>4</v>
      </c>
      <c r="C3" s="3"/>
      <c r="D3" s="3"/>
      <c r="E3" s="3"/>
      <c r="F3" s="3"/>
      <c r="G3" s="3"/>
      <c r="H3" s="3"/>
      <c r="I3" s="12" t="s">
        <v>5</v>
      </c>
      <c r="J3" s="13" t="s">
        <v>6</v>
      </c>
      <c r="M3" s="14" t="s">
        <v>7</v>
      </c>
    </row>
    <row r="4" ht="33.75" customHeight="1" spans="1:13">
      <c r="A4" s="3"/>
      <c r="B4" s="3" t="s">
        <v>8</v>
      </c>
      <c r="C4" s="4" t="s">
        <v>9</v>
      </c>
      <c r="D4" s="4"/>
      <c r="E4" s="4"/>
      <c r="F4" s="4" t="s">
        <v>10</v>
      </c>
      <c r="G4" s="4"/>
      <c r="H4" s="4"/>
      <c r="I4" s="12"/>
      <c r="J4" s="13"/>
      <c r="M4" s="14" t="s">
        <v>11</v>
      </c>
    </row>
    <row r="5" ht="35.25" customHeight="1" spans="1:10">
      <c r="A5" s="20">
        <v>6000</v>
      </c>
      <c r="B5" s="5">
        <f>IF(A5&gt;10000,A5/2,IF(A5&gt;=5000,5000,MAX(A5,2490)))</f>
        <v>5000</v>
      </c>
      <c r="C5" s="4">
        <f>B5*0.12</f>
        <v>600</v>
      </c>
      <c r="D5" s="4"/>
      <c r="E5" s="4"/>
      <c r="F5" s="4">
        <f>B5*0.12</f>
        <v>600</v>
      </c>
      <c r="G5" s="4"/>
      <c r="H5" s="4"/>
      <c r="I5" s="25">
        <f>A5+F5+C8+D8+E8+G8+H8</f>
        <v>7835</v>
      </c>
      <c r="J5" s="26">
        <f>A5-C5-C11-D11-E11</f>
        <v>4865</v>
      </c>
    </row>
    <row r="6" ht="36" customHeight="1" spans="1:10">
      <c r="A6" s="21"/>
      <c r="B6" s="3" t="s">
        <v>12</v>
      </c>
      <c r="C6" s="3"/>
      <c r="D6" s="3"/>
      <c r="E6" s="3"/>
      <c r="F6" s="3"/>
      <c r="G6" s="3"/>
      <c r="H6" s="3"/>
      <c r="I6" s="27"/>
      <c r="J6" s="28"/>
    </row>
    <row r="7" ht="39.75" customHeight="1" spans="1:10">
      <c r="A7" s="21"/>
      <c r="B7" s="3" t="s">
        <v>13</v>
      </c>
      <c r="C7" s="4" t="s">
        <v>14</v>
      </c>
      <c r="D7" s="4" t="s">
        <v>15</v>
      </c>
      <c r="E7" s="4" t="s">
        <v>16</v>
      </c>
      <c r="F7" s="4"/>
      <c r="G7" s="4" t="s">
        <v>17</v>
      </c>
      <c r="H7" s="4" t="s">
        <v>18</v>
      </c>
      <c r="I7" s="27"/>
      <c r="J7" s="28"/>
    </row>
    <row r="8" ht="35.25" customHeight="1" spans="1:10">
      <c r="A8" s="21"/>
      <c r="B8" s="5">
        <f>IF(A5&gt;10000,A5/2,IF(A5&gt;=5000,5000,MAX(A5,4879)))</f>
        <v>5000</v>
      </c>
      <c r="C8" s="4">
        <f>ROUND(B8*0.16,2)</f>
        <v>800</v>
      </c>
      <c r="D8" s="4">
        <f>ROUND(B8*0.07,2)</f>
        <v>350</v>
      </c>
      <c r="E8" s="4">
        <f>ROUND(B8*0.004,2)</f>
        <v>20</v>
      </c>
      <c r="F8" s="4"/>
      <c r="G8" s="4">
        <f>ROUND(B8*0.005,2)</f>
        <v>25</v>
      </c>
      <c r="H8" s="4">
        <f>ROUND(B8*0.008,2)</f>
        <v>40</v>
      </c>
      <c r="I8" s="27"/>
      <c r="J8" s="28"/>
    </row>
    <row r="9" ht="36" customHeight="1" spans="1:10">
      <c r="A9" s="21"/>
      <c r="B9" s="3" t="s">
        <v>19</v>
      </c>
      <c r="C9" s="3"/>
      <c r="D9" s="3"/>
      <c r="E9" s="3"/>
      <c r="F9" s="3"/>
      <c r="G9" s="3"/>
      <c r="H9" s="3"/>
      <c r="I9" s="27"/>
      <c r="J9" s="28"/>
    </row>
    <row r="10" ht="35.25" customHeight="1" spans="1:10">
      <c r="A10" s="21"/>
      <c r="B10" s="3" t="s">
        <v>13</v>
      </c>
      <c r="C10" s="4" t="s">
        <v>20</v>
      </c>
      <c r="D10" s="4" t="s">
        <v>21</v>
      </c>
      <c r="E10" s="22" t="s">
        <v>17</v>
      </c>
      <c r="F10" s="23"/>
      <c r="G10" s="4"/>
      <c r="H10" s="4"/>
      <c r="I10" s="27"/>
      <c r="J10" s="28"/>
    </row>
    <row r="11" ht="37.5" customHeight="1" spans="1:10">
      <c r="A11" s="24"/>
      <c r="B11" s="8">
        <f>B8</f>
        <v>5000</v>
      </c>
      <c r="C11" s="4">
        <f>ROUND(B11*0.08,2)</f>
        <v>400</v>
      </c>
      <c r="D11" s="4">
        <f>ROUND(B11*0.02,2)+10</f>
        <v>110</v>
      </c>
      <c r="E11" s="4">
        <f>ROUND(B11*0.005,2)</f>
        <v>25</v>
      </c>
      <c r="F11" s="4"/>
      <c r="G11" s="4"/>
      <c r="H11" s="4"/>
      <c r="I11" s="29"/>
      <c r="J11" s="30"/>
    </row>
    <row r="12" ht="85.8" customHeight="1" spans="1:10">
      <c r="A12" s="9" t="s">
        <v>22</v>
      </c>
      <c r="B12" s="9"/>
      <c r="C12" s="9"/>
      <c r="D12" s="9"/>
      <c r="E12" s="9"/>
      <c r="F12" s="9"/>
      <c r="G12" s="9"/>
      <c r="H12" s="9"/>
      <c r="I12" s="9"/>
      <c r="J12" s="19"/>
    </row>
    <row r="13" ht="88.5" customHeight="1" spans="1:9">
      <c r="A13" s="10" t="s">
        <v>23</v>
      </c>
      <c r="B13" s="11"/>
      <c r="C13" s="11"/>
      <c r="D13" s="11"/>
      <c r="E13" s="11"/>
      <c r="F13" s="11"/>
      <c r="G13" s="11"/>
      <c r="H13" s="11"/>
      <c r="I13" s="11"/>
    </row>
  </sheetData>
  <mergeCells count="21">
    <mergeCell ref="A1:I1"/>
    <mergeCell ref="A2:I2"/>
    <mergeCell ref="B3:H3"/>
    <mergeCell ref="C4:E4"/>
    <mergeCell ref="F4:H4"/>
    <mergeCell ref="C5:E5"/>
    <mergeCell ref="F5:H5"/>
    <mergeCell ref="B6:H6"/>
    <mergeCell ref="E7:F7"/>
    <mergeCell ref="E8:F8"/>
    <mergeCell ref="B9:H9"/>
    <mergeCell ref="E10:F10"/>
    <mergeCell ref="E11:F11"/>
    <mergeCell ref="A12:I12"/>
    <mergeCell ref="A13:I13"/>
    <mergeCell ref="A3:A4"/>
    <mergeCell ref="A5:A11"/>
    <mergeCell ref="I3:I4"/>
    <mergeCell ref="I5:I11"/>
    <mergeCell ref="J3:J4"/>
    <mergeCell ref="J5:J1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90" zoomScaleNormal="90" workbookViewId="0">
      <selection activeCell="I10" sqref="I10"/>
    </sheetView>
  </sheetViews>
  <sheetFormatPr defaultColWidth="8.66666666666667" defaultRowHeight="14"/>
  <cols>
    <col min="1" max="1" width="26.775" customWidth="1"/>
    <col min="2" max="2" width="13.6666666666667" customWidth="1"/>
    <col min="3" max="4" width="11.1083333333333" customWidth="1"/>
    <col min="5" max="5" width="9.10833333333333" customWidth="1"/>
    <col min="6" max="6" width="7.10833333333333" customWidth="1"/>
    <col min="7" max="7" width="10.3333333333333" customWidth="1"/>
    <col min="8" max="8" width="15" customWidth="1"/>
    <col min="9" max="9" width="12.8833333333333" customWidth="1"/>
    <col min="10" max="10" width="14" customWidth="1"/>
    <col min="11" max="11" width="16.1083333333333" customWidth="1"/>
    <col min="12" max="12" width="17.1083333333333" customWidth="1"/>
    <col min="15" max="15" width="29.8833333333333" customWidth="1"/>
  </cols>
  <sheetData>
    <row r="1" ht="42" customHeight="1" spans="1:11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4.5" customHeight="1" spans="1:15">
      <c r="A3" s="3" t="s">
        <v>3</v>
      </c>
      <c r="B3" s="3" t="s">
        <v>4</v>
      </c>
      <c r="C3" s="3"/>
      <c r="D3" s="3"/>
      <c r="E3" s="3"/>
      <c r="F3" s="3"/>
      <c r="G3" s="3"/>
      <c r="H3" s="3"/>
      <c r="I3" s="3"/>
      <c r="J3" s="3"/>
      <c r="K3" s="12" t="s">
        <v>5</v>
      </c>
      <c r="L3" s="13" t="s">
        <v>6</v>
      </c>
      <c r="O3" s="14" t="s">
        <v>2</v>
      </c>
    </row>
    <row r="4" ht="33.75" customHeight="1" spans="1:15">
      <c r="A4" s="3"/>
      <c r="B4" s="3" t="s">
        <v>8</v>
      </c>
      <c r="C4" s="4" t="s">
        <v>9</v>
      </c>
      <c r="D4" s="4"/>
      <c r="E4" s="4"/>
      <c r="F4" s="4"/>
      <c r="G4" s="4"/>
      <c r="H4" s="4" t="s">
        <v>10</v>
      </c>
      <c r="I4" s="4"/>
      <c r="J4" s="4"/>
      <c r="K4" s="12"/>
      <c r="L4" s="13"/>
      <c r="O4" s="14" t="s">
        <v>7</v>
      </c>
    </row>
    <row r="5" ht="35.25" customHeight="1" spans="1:15">
      <c r="A5" s="5">
        <v>5000</v>
      </c>
      <c r="B5" s="5">
        <f>MAX(A5,2490)</f>
        <v>5000</v>
      </c>
      <c r="C5" s="4">
        <f>ROUND(B5*0.12,2)</f>
        <v>600</v>
      </c>
      <c r="D5" s="4"/>
      <c r="E5" s="4"/>
      <c r="F5" s="4"/>
      <c r="G5" s="4"/>
      <c r="H5" s="4">
        <f>C5</f>
        <v>600</v>
      </c>
      <c r="I5" s="4"/>
      <c r="J5" s="4"/>
      <c r="K5" s="15">
        <f>A5+H5+C8+D8+E8+G8+H8+I8+J8</f>
        <v>7075</v>
      </c>
      <c r="L5" s="16">
        <f>A5-C5-C11-D11-E11</f>
        <v>3865</v>
      </c>
      <c r="O5" s="14" t="s">
        <v>11</v>
      </c>
    </row>
    <row r="6" ht="36" customHeight="1" spans="1:12">
      <c r="A6" s="5"/>
      <c r="B6" s="3" t="s">
        <v>12</v>
      </c>
      <c r="C6" s="3"/>
      <c r="D6" s="3"/>
      <c r="E6" s="3"/>
      <c r="F6" s="3"/>
      <c r="G6" s="3"/>
      <c r="H6" s="3"/>
      <c r="I6" s="3" t="s">
        <v>25</v>
      </c>
      <c r="J6" s="3" t="s">
        <v>26</v>
      </c>
      <c r="K6" s="15"/>
      <c r="L6" s="16"/>
    </row>
    <row r="7" ht="39.75" customHeight="1" spans="1:12">
      <c r="A7" s="5"/>
      <c r="B7" s="3" t="s">
        <v>13</v>
      </c>
      <c r="C7" s="4" t="s">
        <v>14</v>
      </c>
      <c r="D7" s="4" t="s">
        <v>15</v>
      </c>
      <c r="E7" s="4" t="s">
        <v>16</v>
      </c>
      <c r="F7" s="4"/>
      <c r="G7" s="4" t="s">
        <v>17</v>
      </c>
      <c r="H7" s="4" t="s">
        <v>18</v>
      </c>
      <c r="I7" s="4" t="s">
        <v>27</v>
      </c>
      <c r="J7" s="17" t="s">
        <v>28</v>
      </c>
      <c r="K7" s="15"/>
      <c r="L7" s="16"/>
    </row>
    <row r="8" ht="35.25" customHeight="1" spans="1:12">
      <c r="A8" s="5"/>
      <c r="B8" s="5">
        <f>MAX(A5,4879)</f>
        <v>5000</v>
      </c>
      <c r="C8" s="4">
        <f>ROUND(B8*0.16,2)</f>
        <v>800</v>
      </c>
      <c r="D8" s="4">
        <f>ROUND(B8*0.07,2)</f>
        <v>350</v>
      </c>
      <c r="E8" s="4">
        <f>ROUND(B8*0.004,2)</f>
        <v>20</v>
      </c>
      <c r="F8" s="4"/>
      <c r="G8" s="4">
        <f>ROUND(B8*0.005,2)</f>
        <v>25</v>
      </c>
      <c r="H8" s="4">
        <f>ROUND(B8*0.008,2)</f>
        <v>40</v>
      </c>
      <c r="I8" s="4">
        <v>40</v>
      </c>
      <c r="J8" s="4">
        <f>ROUND(A5*0.04,2)</f>
        <v>200</v>
      </c>
      <c r="K8" s="15"/>
      <c r="L8" s="16"/>
    </row>
    <row r="9" ht="36" customHeight="1" spans="1:12">
      <c r="A9" s="5"/>
      <c r="B9" s="6" t="s">
        <v>19</v>
      </c>
      <c r="C9" s="7"/>
      <c r="D9" s="7"/>
      <c r="E9" s="7"/>
      <c r="F9" s="7"/>
      <c r="G9" s="7"/>
      <c r="H9" s="7"/>
      <c r="I9" s="7"/>
      <c r="J9" s="18"/>
      <c r="K9" s="15"/>
      <c r="L9" s="16"/>
    </row>
    <row r="10" ht="35.25" customHeight="1" spans="1:12">
      <c r="A10" s="5"/>
      <c r="B10" s="3" t="s">
        <v>13</v>
      </c>
      <c r="C10" s="4" t="s">
        <v>20</v>
      </c>
      <c r="D10" s="4" t="s">
        <v>21</v>
      </c>
      <c r="E10" s="4" t="s">
        <v>17</v>
      </c>
      <c r="F10" s="4"/>
      <c r="G10" s="4"/>
      <c r="H10" s="4"/>
      <c r="I10" s="4"/>
      <c r="J10" s="4"/>
      <c r="K10" s="15"/>
      <c r="L10" s="16"/>
    </row>
    <row r="11" ht="37.5" customHeight="1" spans="1:12">
      <c r="A11" s="5"/>
      <c r="B11" s="8">
        <f>B8</f>
        <v>5000</v>
      </c>
      <c r="C11" s="4">
        <f>ROUND(B11*0.08,2)</f>
        <v>400</v>
      </c>
      <c r="D11" s="4">
        <f>ROUND(B11*0.02,2)+10</f>
        <v>110</v>
      </c>
      <c r="E11" s="4">
        <f>ROUND(B11*0.005,2)</f>
        <v>25</v>
      </c>
      <c r="F11" s="4"/>
      <c r="G11" s="4"/>
      <c r="H11" s="4"/>
      <c r="I11" s="4"/>
      <c r="J11" s="4"/>
      <c r="K11" s="15"/>
      <c r="L11" s="16"/>
    </row>
    <row r="12" ht="76.8" customHeight="1" spans="1:12">
      <c r="A12" s="9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9"/>
    </row>
    <row r="13" ht="88.5" customHeight="1" spans="1:11">
      <c r="A13" s="10" t="s">
        <v>30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</sheetData>
  <mergeCells count="21">
    <mergeCell ref="A1:K1"/>
    <mergeCell ref="A2:K2"/>
    <mergeCell ref="B3:J3"/>
    <mergeCell ref="C4:G4"/>
    <mergeCell ref="H4:J4"/>
    <mergeCell ref="C5:G5"/>
    <mergeCell ref="H5:J5"/>
    <mergeCell ref="B6:H6"/>
    <mergeCell ref="E7:F7"/>
    <mergeCell ref="E8:F8"/>
    <mergeCell ref="B9:J9"/>
    <mergeCell ref="E10:F10"/>
    <mergeCell ref="E11:F11"/>
    <mergeCell ref="A12:K12"/>
    <mergeCell ref="A13:K13"/>
    <mergeCell ref="A3:A4"/>
    <mergeCell ref="A5:A11"/>
    <mergeCell ref="K3:K4"/>
    <mergeCell ref="K5:K11"/>
    <mergeCell ref="L3:L4"/>
    <mergeCell ref="L5:L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专职科研AB岗人员经费组成</vt:lpstr>
      <vt:lpstr>专职科研C岗及劳务派遣人员经费组成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dcterms:created xsi:type="dcterms:W3CDTF">2015-06-05T18:19:00Z</dcterms:created>
  <dcterms:modified xsi:type="dcterms:W3CDTF">2025-07-17T03:32:15Z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9D7E81A74E324EE283145BD922E5069D_13</vt:lpwstr>
  </property>
  <property fmtid="{D5CDD505-2E9C-101B-9397-08002B2CF9AE}" pid="3" name="KSOProductBuildVer">
    <vt:lpwstr>2052-12.1.0.21915</vt:lpwstr>
  </property>
</Properties>
</file>